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400" yWindow="0" windowWidth="19200" windowHeight="12180" activeTab="1"/>
  </bookViews>
  <sheets>
    <sheet name="Dollars" sheetId="1" r:id="rId1"/>
    <sheet name="SCR" sheetId="2" r:id="rId2"/>
  </sheets>
  <definedNames>
    <definedName name="_xlnm.Print_Area" localSheetId="1">SCR!$A$1:$E$27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2" l="1"/>
  <c r="C33" i="2"/>
  <c r="B33" i="2"/>
  <c r="B17" i="2"/>
  <c r="B20" i="2" s="1"/>
  <c r="B25" i="2" s="1"/>
  <c r="B14" i="2"/>
  <c r="C4" i="1"/>
</calcChain>
</file>

<file path=xl/sharedStrings.xml><?xml version="1.0" encoding="utf-8"?>
<sst xmlns="http://schemas.openxmlformats.org/spreadsheetml/2006/main" count="38" uniqueCount="38">
  <si>
    <t>The Chemical Engineering Plant Cost Index</t>
  </si>
  <si>
    <t>https://www.chemengonline.com/pci-home</t>
  </si>
  <si>
    <r>
      <t xml:space="preserve">Based on an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of the monthly values for the Chemical </t>
    </r>
    <r>
      <rPr>
        <b/>
        <sz val="11"/>
        <color theme="1"/>
        <rFont val="Calibri"/>
        <family val="2"/>
        <scheme val="minor"/>
      </rPr>
      <t>Engineering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Plant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Cost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Index</t>
    </r>
    <r>
      <rPr>
        <sz val="11"/>
        <color theme="1"/>
        <rFont val="Calibri"/>
        <family val="2"/>
        <scheme val="minor"/>
      </rPr>
      <t xml:space="preserve"> (</t>
    </r>
    <r>
      <rPr>
        <b/>
        <sz val="11"/>
        <color theme="1"/>
        <rFont val="Calibri"/>
        <family val="2"/>
        <scheme val="minor"/>
      </rPr>
      <t>CEPCI</t>
    </r>
    <r>
      <rPr>
        <sz val="11"/>
        <color theme="1"/>
        <rFont val="Calibri"/>
        <family val="2"/>
        <scheme val="minor"/>
      </rPr>
      <t xml:space="preserve">), the annual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value for </t>
    </r>
    <r>
      <rPr>
        <b/>
        <sz val="11"/>
        <color theme="1"/>
        <rFont val="Calibri"/>
        <family val="2"/>
        <scheme val="minor"/>
      </rPr>
      <t>2018</t>
    </r>
    <r>
      <rPr>
        <sz val="11"/>
        <color theme="1"/>
        <rFont val="Calibri"/>
        <family val="2"/>
        <scheme val="minor"/>
      </rPr>
      <t xml:space="preserve"> is 603.1. The total represents a 6.3% rise over the annual value from the previous year.</t>
    </r>
  </si>
  <si>
    <t>https://www.chemengonline.com/2019-cepci-updates-january-prelim-and-december-2018-final/</t>
  </si>
  <si>
    <t>Variables</t>
  </si>
  <si>
    <t>Units</t>
  </si>
  <si>
    <r>
      <t>Pollutant Emission Rate (</t>
    </r>
    <r>
      <rPr>
        <i/>
        <sz val="10"/>
        <color theme="1"/>
        <rFont val="Arial"/>
        <family val="2"/>
      </rPr>
      <t>ER</t>
    </r>
    <r>
      <rPr>
        <sz val="10"/>
        <color theme="1"/>
        <rFont val="Arial"/>
        <family val="2"/>
      </rPr>
      <t xml:space="preserve">): </t>
    </r>
  </si>
  <si>
    <t>ton/yr</t>
  </si>
  <si>
    <r>
      <t>Pollutant Removal Efficiency (</t>
    </r>
    <r>
      <rPr>
        <i/>
        <sz val="10"/>
        <color theme="1"/>
        <rFont val="Arial"/>
        <family val="2"/>
      </rPr>
      <t>PRE</t>
    </r>
    <r>
      <rPr>
        <sz val="10"/>
        <color theme="1"/>
        <rFont val="Arial"/>
        <family val="2"/>
      </rPr>
      <t>):</t>
    </r>
  </si>
  <si>
    <r>
      <t>Life Expectancy of Add-On (</t>
    </r>
    <r>
      <rPr>
        <i/>
        <sz val="10"/>
        <color theme="1"/>
        <rFont val="Arial"/>
        <family val="2"/>
      </rPr>
      <t>n</t>
    </r>
    <r>
      <rPr>
        <sz val="10"/>
        <color theme="1"/>
        <rFont val="Arial"/>
        <family val="2"/>
      </rPr>
      <t>):</t>
    </r>
  </si>
  <si>
    <t>years</t>
  </si>
  <si>
    <r>
      <t>Interest Rate (</t>
    </r>
    <r>
      <rPr>
        <i/>
        <sz val="10"/>
        <color theme="1"/>
        <rFont val="Arial"/>
        <family val="2"/>
      </rPr>
      <t>i</t>
    </r>
    <r>
      <rPr>
        <sz val="10"/>
        <color theme="1"/>
        <rFont val="Arial"/>
        <family val="2"/>
      </rPr>
      <t xml:space="preserve">): </t>
    </r>
  </si>
  <si>
    <r>
      <t>Capital Recovery Factor (</t>
    </r>
    <r>
      <rPr>
        <i/>
        <sz val="10"/>
        <color theme="1"/>
        <rFont val="Arial"/>
        <family val="2"/>
      </rPr>
      <t>CRF</t>
    </r>
    <r>
      <rPr>
        <sz val="10"/>
        <color theme="1"/>
        <rFont val="Arial"/>
        <family val="2"/>
      </rPr>
      <t>):</t>
    </r>
  </si>
  <si>
    <t xml:space="preserve">                               </t>
  </si>
  <si>
    <r>
      <t>Total Capital Costs (</t>
    </r>
    <r>
      <rPr>
        <i/>
        <sz val="10"/>
        <color theme="1"/>
        <rFont val="Arial"/>
        <family val="2"/>
      </rPr>
      <t>TCC</t>
    </r>
    <r>
      <rPr>
        <sz val="10"/>
        <color theme="1"/>
        <rFont val="Arial"/>
        <family val="2"/>
      </rPr>
      <t xml:space="preserve">): </t>
    </r>
  </si>
  <si>
    <r>
      <t>Total Cost per Year (</t>
    </r>
    <r>
      <rPr>
        <i/>
        <sz val="10"/>
        <color theme="1"/>
        <rFont val="Arial"/>
        <family val="2"/>
      </rPr>
      <t>TCY</t>
    </r>
    <r>
      <rPr>
        <sz val="10"/>
        <color theme="1"/>
        <rFont val="Arial"/>
        <family val="2"/>
      </rPr>
      <t>):</t>
    </r>
  </si>
  <si>
    <t>Cost Benefit in Dollars per Ton:</t>
  </si>
  <si>
    <t>Vaporizer</t>
  </si>
  <si>
    <t>4,000 - 6,000</t>
  </si>
  <si>
    <t>1,000 - 3,000</t>
  </si>
  <si>
    <t>Unit Type</t>
  </si>
  <si>
    <t>Cost per Ton of Pollutant Removed ($/ton)</t>
  </si>
  <si>
    <t>Capital Cost ($/MMBtu)</t>
  </si>
  <si>
    <t>O&amp;M Cost ($/MMBtu)</t>
  </si>
  <si>
    <t>Annual Cost ($/MMBtu)</t>
  </si>
  <si>
    <t>(controlled to 7 ppm)</t>
  </si>
  <si>
    <t>(EPA fact sheet 4,000 - 6,000 $/MMBtu)</t>
  </si>
  <si>
    <t>SCR Cost Effectiveness</t>
  </si>
  <si>
    <r>
      <t>TCY = CRF</t>
    </r>
    <r>
      <rPr>
        <sz val="14"/>
        <color theme="1"/>
        <rFont val="Times New Roman"/>
        <family val="1"/>
      </rPr>
      <t xml:space="preserve">x </t>
    </r>
    <r>
      <rPr>
        <i/>
        <sz val="14"/>
        <color theme="1"/>
        <rFont val="Times New Roman"/>
        <family val="1"/>
      </rPr>
      <t>TCC</t>
    </r>
    <r>
      <rPr>
        <i/>
        <sz val="14"/>
        <color theme="1"/>
        <rFont val="Times New Roman"/>
        <family val="1"/>
      </rPr>
      <t xml:space="preserve"> =</t>
    </r>
  </si>
  <si>
    <t>EPA CATC Fact sheet</t>
  </si>
  <si>
    <t>https://www3.epa.gov/ttn/catc/dir1/fscr.pdf</t>
  </si>
  <si>
    <t>a (ICAC, 1997; NESCAUM, 2000; EPA, 2002)</t>
  </si>
  <si>
    <t>c SCR installed on wood fired boiler assumes a hot side electrostatic precipitator for PM removal</t>
  </si>
  <si>
    <t>d Coal and oil O&amp;M and annual costs are based on 350MMBtu boiler, and gas turbine O&amp;M and annual costs are based on 75 MW and 5 MW turbine</t>
  </si>
  <si>
    <t>Table 1a: Summary of Cost Information in $/MMBtu/hr  (1999 Dollars) ab</t>
  </si>
  <si>
    <r>
      <t xml:space="preserve">Industrial Oil, </t>
    </r>
    <r>
      <rPr>
        <b/>
        <sz val="10"/>
        <color rgb="FF7030A0"/>
        <rFont val="Arial"/>
        <family val="2"/>
      </rPr>
      <t>Gas,</t>
    </r>
    <r>
      <rPr>
        <sz val="10"/>
        <color rgb="FF7030A0"/>
        <rFont val="Arial"/>
        <family val="2"/>
      </rPr>
      <t xml:space="preserve"> Wood</t>
    </r>
  </si>
  <si>
    <r>
      <t xml:space="preserve">b Assumes </t>
    </r>
    <r>
      <rPr>
        <b/>
        <sz val="10"/>
        <color rgb="FF7030A0"/>
        <rFont val="Arial"/>
        <family val="2"/>
      </rPr>
      <t xml:space="preserve">85% capacity factor </t>
    </r>
    <r>
      <rPr>
        <sz val="10"/>
        <color rgb="FF7030A0"/>
        <rFont val="Arial"/>
        <family val="2"/>
      </rPr>
      <t>and</t>
    </r>
    <r>
      <rPr>
        <b/>
        <sz val="10"/>
        <color rgb="FF7030A0"/>
        <rFont val="Arial"/>
        <family val="2"/>
      </rPr>
      <t xml:space="preserve"> annual control </t>
    </r>
    <r>
      <rPr>
        <sz val="10"/>
        <color rgb="FF7030A0"/>
        <rFont val="Arial"/>
        <family val="2"/>
      </rPr>
      <t>of NOx</t>
    </r>
    <r>
      <rPr>
        <b/>
        <sz val="10"/>
        <color rgb="FF7030A0"/>
        <rFont val="Arial"/>
        <family val="2"/>
      </rPr>
      <t xml:space="preserve"> </t>
    </r>
  </si>
  <si>
    <t>(proposed emissions 9 ppm)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</si>
</sst>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164" formatCode="&quot;$&quot;#,##0.00"/>
    <numFmt numFmtId="165" formatCode="0.000"/>
    <numFmt numFmtId="166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7030A0"/>
      <name val="Arial"/>
      <family val="2"/>
    </font>
    <font>
      <sz val="10"/>
      <color rgb="FF7030A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Font="1"/>
    <xf numFmtId="0" fontId="2" fillId="0" borderId="0" xfId="1" applyFont="1"/>
    <xf numFmtId="164" fontId="0" fillId="0" borderId="0" xfId="0" applyNumberFormat="1" applyFont="1"/>
    <xf numFmtId="0" fontId="2" fillId="0" borderId="0" xfId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6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6" fillId="2" borderId="0" xfId="0" applyFont="1" applyFill="1"/>
    <xf numFmtId="0" fontId="6" fillId="2" borderId="0" xfId="0" applyFont="1" applyFill="1" applyAlignment="1"/>
    <xf numFmtId="0" fontId="4" fillId="0" borderId="0" xfId="0" applyFont="1" applyAlignment="1"/>
    <xf numFmtId="0" fontId="6" fillId="0" borderId="0" xfId="0" applyFont="1" applyAlignment="1"/>
    <xf numFmtId="6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6" fontId="4" fillId="0" borderId="0" xfId="0" applyNumberFormat="1" applyFont="1" applyAlignment="1">
      <alignment wrapText="1"/>
    </xf>
    <xf numFmtId="6" fontId="4" fillId="0" borderId="0" xfId="0" applyNumberFormat="1" applyFont="1"/>
    <xf numFmtId="0" fontId="2" fillId="0" borderId="0" xfId="1" applyAlignment="1">
      <alignment vertical="center"/>
    </xf>
    <xf numFmtId="0" fontId="6" fillId="0" borderId="0" xfId="0" applyFont="1" applyAlignment="1">
      <alignment horizontal="left" wrapText="1"/>
    </xf>
    <xf numFmtId="9" fontId="6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duckduckgo.com/?q=Engineering%20Plant%20Cost%20Index%20(CEPCI)+site:www.chemengonline.com&amp;t=ffsb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152400</xdr:colOff>
      <xdr:row>1</xdr:row>
      <xdr:rowOff>152400</xdr:rowOff>
    </xdr:to>
    <xdr:sp macro="" textlink="">
      <xdr:nvSpPr>
        <xdr:cNvPr id="2" name="AutoShape 1" descr="https://proxy.duckduckgo.com/ip3/www.chemengonline.com.ico">
          <a:hlinkClick xmlns:r="http://schemas.openxmlformats.org/officeDocument/2006/relationships" r:id="rId1" tooltip="Search domain www.chemengonline.com/pci-home"/>
        </xdr:cNvPr>
        <xdr:cNvSpPr>
          <a:spLocks noChangeAspect="1" noChangeArrowheads="1"/>
        </xdr:cNvSpPr>
      </xdr:nvSpPr>
      <xdr:spPr bwMode="auto">
        <a:xfrm>
          <a:off x="0" y="114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142875</xdr:rowOff>
    </xdr:from>
    <xdr:to>
      <xdr:col>11</xdr:col>
      <xdr:colOff>28575</xdr:colOff>
      <xdr:row>34</xdr:row>
      <xdr:rowOff>9525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5875"/>
          <a:ext cx="6934200" cy="5200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12</xdr:row>
          <xdr:rowOff>0</xdr:rowOff>
        </xdr:from>
        <xdr:to>
          <xdr:col>1</xdr:col>
          <xdr:colOff>0</xdr:colOff>
          <xdr:row>15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447675</xdr:colOff>
          <xdr:row>23</xdr:row>
          <xdr:rowOff>38100</xdr:rowOff>
        </xdr:from>
        <xdr:to>
          <xdr:col>1</xdr:col>
          <xdr:colOff>0</xdr:colOff>
          <xdr:row>25</xdr:row>
          <xdr:rowOff>152400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chemengonline.com/2019-cepci-updates-january-prelim-and-december-2018-final/" TargetMode="External"/><Relationship Id="rId1" Type="http://schemas.openxmlformats.org/officeDocument/2006/relationships/hyperlink" Target="https://www.chemengonline.com/pci-hom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drawing" Target="../drawings/drawing2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epa.gov/ttn/catc/dir1/fscr.pdf" TargetMode="External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L18" sqref="L18"/>
    </sheetView>
  </sheetViews>
  <sheetFormatPr defaultRowHeight="15" x14ac:dyDescent="0.25"/>
  <cols>
    <col min="1" max="1" width="12.140625" style="1" customWidth="1"/>
    <col min="2" max="16384" width="9.140625" style="1"/>
  </cols>
  <sheetData>
    <row r="1" spans="1:3" x14ac:dyDescent="0.25">
      <c r="A1" s="1" t="s">
        <v>0</v>
      </c>
    </row>
    <row r="2" spans="1:3" x14ac:dyDescent="0.25">
      <c r="A2" s="2" t="s">
        <v>1</v>
      </c>
    </row>
    <row r="4" spans="1:3" x14ac:dyDescent="0.25">
      <c r="A4" s="1">
        <v>1999</v>
      </c>
      <c r="B4" s="1">
        <v>390</v>
      </c>
      <c r="C4" s="3">
        <f>$B$5/B4</f>
        <v>1.5464102564102564</v>
      </c>
    </row>
    <row r="5" spans="1:3" x14ac:dyDescent="0.25">
      <c r="A5" s="1">
        <v>2018</v>
      </c>
      <c r="B5" s="1">
        <v>603.1</v>
      </c>
      <c r="C5" s="4" t="s">
        <v>3</v>
      </c>
    </row>
    <row r="6" spans="1:3" x14ac:dyDescent="0.25">
      <c r="C6" t="s">
        <v>2</v>
      </c>
    </row>
  </sheetData>
  <hyperlinks>
    <hyperlink ref="A2" r:id="rId1"/>
    <hyperlink ref="C5" r:id="rId2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E42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38.42578125" style="9" customWidth="1"/>
    <col min="2" max="2" width="11.28515625" style="25" customWidth="1"/>
    <col min="3" max="3" width="9.7109375" style="9" bestFit="1" customWidth="1"/>
    <col min="4" max="4" width="10.7109375" style="9" bestFit="1" customWidth="1"/>
    <col min="5" max="5" width="11.7109375" style="9" bestFit="1" customWidth="1"/>
    <col min="6" max="16384" width="9.140625" style="9"/>
  </cols>
  <sheetData>
    <row r="1" spans="1:5" ht="15.75" x14ac:dyDescent="0.2">
      <c r="A1" s="7" t="s">
        <v>27</v>
      </c>
      <c r="B1" s="8"/>
    </row>
    <row r="2" spans="1:5" ht="15.75" x14ac:dyDescent="0.2">
      <c r="A2" s="7"/>
      <c r="B2" s="8"/>
    </row>
    <row r="3" spans="1:5" x14ac:dyDescent="0.2">
      <c r="A3" s="10" t="s">
        <v>4</v>
      </c>
      <c r="B3" s="11" t="s">
        <v>17</v>
      </c>
      <c r="C3" s="12" t="s">
        <v>5</v>
      </c>
    </row>
    <row r="4" spans="1:5" x14ac:dyDescent="0.2">
      <c r="A4" s="13" t="s">
        <v>6</v>
      </c>
      <c r="B4" s="17">
        <v>8.6383560096800441E-2</v>
      </c>
      <c r="C4" s="14" t="s">
        <v>7</v>
      </c>
      <c r="D4" s="31" t="s">
        <v>37</v>
      </c>
      <c r="E4" s="31"/>
    </row>
    <row r="5" spans="1:5" x14ac:dyDescent="0.2">
      <c r="A5" s="13"/>
      <c r="B5" s="14"/>
      <c r="C5" s="14"/>
      <c r="D5" s="31"/>
      <c r="E5" s="31"/>
    </row>
    <row r="6" spans="1:5" x14ac:dyDescent="0.2">
      <c r="A6" s="13" t="s">
        <v>8</v>
      </c>
      <c r="B6" s="27">
        <v>0.22</v>
      </c>
      <c r="C6" s="14"/>
      <c r="D6" s="32" t="s">
        <v>25</v>
      </c>
      <c r="E6" s="32"/>
    </row>
    <row r="7" spans="1:5" x14ac:dyDescent="0.2">
      <c r="A7" s="13"/>
      <c r="B7" s="14"/>
      <c r="C7" s="14"/>
    </row>
    <row r="8" spans="1:5" x14ac:dyDescent="0.2">
      <c r="A8" s="13" t="s">
        <v>9</v>
      </c>
      <c r="B8" s="14">
        <v>20</v>
      </c>
      <c r="C8" s="14" t="s">
        <v>10</v>
      </c>
    </row>
    <row r="9" spans="1:5" x14ac:dyDescent="0.2">
      <c r="A9" s="13"/>
      <c r="B9" s="14"/>
      <c r="C9" s="14"/>
    </row>
    <row r="10" spans="1:5" x14ac:dyDescent="0.2">
      <c r="A10" s="13" t="s">
        <v>11</v>
      </c>
      <c r="B10" s="15">
        <v>7.0000000000000007E-2</v>
      </c>
      <c r="C10" s="14"/>
    </row>
    <row r="11" spans="1:5" x14ac:dyDescent="0.2">
      <c r="A11" s="13"/>
      <c r="B11" s="14"/>
      <c r="C11" s="14"/>
    </row>
    <row r="12" spans="1:5" x14ac:dyDescent="0.2">
      <c r="A12" s="13" t="s">
        <v>12</v>
      </c>
      <c r="B12" s="14"/>
      <c r="C12" s="14"/>
    </row>
    <row r="13" spans="1:5" x14ac:dyDescent="0.2">
      <c r="A13" s="13"/>
      <c r="B13" s="14"/>
      <c r="C13" s="14"/>
    </row>
    <row r="14" spans="1:5" x14ac:dyDescent="0.2">
      <c r="A14" s="16" t="s">
        <v>13</v>
      </c>
      <c r="B14" s="17">
        <f>B10*(1+B10)^B8/((1+B10)^B8-1)</f>
        <v>9.4392925743255696E-2</v>
      </c>
      <c r="C14" s="14"/>
    </row>
    <row r="15" spans="1:5" x14ac:dyDescent="0.2">
      <c r="A15" s="8"/>
      <c r="B15" s="14"/>
      <c r="C15" s="14"/>
    </row>
    <row r="16" spans="1:5" x14ac:dyDescent="0.2">
      <c r="A16" s="18"/>
      <c r="B16" s="14"/>
      <c r="C16" s="14"/>
    </row>
    <row r="17" spans="1:5" ht="12.75" customHeight="1" x14ac:dyDescent="0.2">
      <c r="A17" s="13" t="s">
        <v>14</v>
      </c>
      <c r="B17" s="19">
        <f>B33</f>
        <v>408252.30769230769</v>
      </c>
      <c r="C17" s="14"/>
      <c r="D17" s="33" t="s">
        <v>26</v>
      </c>
      <c r="E17" s="33"/>
    </row>
    <row r="18" spans="1:5" x14ac:dyDescent="0.2">
      <c r="A18" s="16"/>
      <c r="B18" s="14"/>
      <c r="C18" s="14"/>
      <c r="D18" s="33"/>
      <c r="E18" s="33"/>
    </row>
    <row r="19" spans="1:5" x14ac:dyDescent="0.2">
      <c r="A19" s="13" t="s">
        <v>15</v>
      </c>
      <c r="B19" s="14"/>
      <c r="C19" s="14"/>
    </row>
    <row r="20" spans="1:5" ht="18.75" x14ac:dyDescent="0.2">
      <c r="A20" s="20" t="s">
        <v>28</v>
      </c>
      <c r="B20" s="19">
        <f>B17*$B$14</f>
        <v>38536.129764512778</v>
      </c>
      <c r="C20" s="14"/>
    </row>
    <row r="21" spans="1:5" x14ac:dyDescent="0.2">
      <c r="A21" s="8"/>
      <c r="B21" s="14"/>
      <c r="C21" s="14"/>
    </row>
    <row r="22" spans="1:5" x14ac:dyDescent="0.2">
      <c r="A22" s="13"/>
      <c r="B22" s="14"/>
      <c r="C22" s="14"/>
    </row>
    <row r="23" spans="1:5" x14ac:dyDescent="0.2">
      <c r="A23" s="13" t="s">
        <v>16</v>
      </c>
      <c r="B23" s="14"/>
      <c r="C23" s="14"/>
    </row>
    <row r="24" spans="1:5" x14ac:dyDescent="0.2">
      <c r="A24" s="8"/>
      <c r="B24" s="14"/>
      <c r="C24" s="14"/>
    </row>
    <row r="25" spans="1:5" ht="15" x14ac:dyDescent="0.2">
      <c r="A25" s="21"/>
      <c r="B25" s="19">
        <f>B20/(B4*B6)</f>
        <v>2027749.5626024648</v>
      </c>
      <c r="C25" s="14"/>
      <c r="D25" s="19"/>
    </row>
    <row r="26" spans="1:5" x14ac:dyDescent="0.2">
      <c r="A26" s="8"/>
      <c r="B26" s="8"/>
    </row>
    <row r="28" spans="1:5" s="22" customFormat="1" x14ac:dyDescent="0.2">
      <c r="B28" s="23"/>
    </row>
    <row r="29" spans="1:5" s="6" customFormat="1" ht="15.75" x14ac:dyDescent="0.2">
      <c r="A29" s="5" t="s">
        <v>29</v>
      </c>
      <c r="B29" s="30" t="s">
        <v>30</v>
      </c>
    </row>
    <row r="30" spans="1:5" x14ac:dyDescent="0.2">
      <c r="A30" s="6" t="s">
        <v>34</v>
      </c>
      <c r="B30" s="24"/>
    </row>
    <row r="31" spans="1:5" ht="51" x14ac:dyDescent="0.2">
      <c r="A31" s="6" t="s">
        <v>20</v>
      </c>
      <c r="B31" s="28" t="s">
        <v>22</v>
      </c>
      <c r="C31" s="28" t="s">
        <v>23</v>
      </c>
      <c r="D31" s="28" t="s">
        <v>24</v>
      </c>
      <c r="E31" s="28" t="s">
        <v>21</v>
      </c>
    </row>
    <row r="32" spans="1:5" x14ac:dyDescent="0.2">
      <c r="A32" s="6" t="s">
        <v>35</v>
      </c>
      <c r="B32" s="29" t="s">
        <v>18</v>
      </c>
      <c r="C32" s="29">
        <v>450</v>
      </c>
      <c r="D32" s="29">
        <v>700</v>
      </c>
      <c r="E32" s="29" t="s">
        <v>19</v>
      </c>
    </row>
    <row r="33" spans="1:5" x14ac:dyDescent="0.2">
      <c r="A33" s="6"/>
      <c r="B33" s="29">
        <f>4000*66*Dollars!$C$4</f>
        <v>408252.30769230769</v>
      </c>
      <c r="C33" s="29">
        <f>450*66*Dollars!$C$4</f>
        <v>45928.384615384617</v>
      </c>
      <c r="D33" s="29">
        <f>700*66*Dollars!$C$4</f>
        <v>71444.153846153844</v>
      </c>
      <c r="E33" s="29"/>
    </row>
    <row r="35" spans="1:5" x14ac:dyDescent="0.2">
      <c r="A35" s="6" t="s">
        <v>31</v>
      </c>
    </row>
    <row r="36" spans="1:5" x14ac:dyDescent="0.2">
      <c r="A36" s="6" t="s">
        <v>36</v>
      </c>
    </row>
    <row r="37" spans="1:5" x14ac:dyDescent="0.2">
      <c r="A37" s="6" t="s">
        <v>32</v>
      </c>
      <c r="B37" s="26"/>
    </row>
    <row r="38" spans="1:5" x14ac:dyDescent="0.2">
      <c r="A38" s="6" t="s">
        <v>33</v>
      </c>
    </row>
    <row r="39" spans="1:5" x14ac:dyDescent="0.2">
      <c r="A39" s="6"/>
    </row>
    <row r="41" spans="1:5" x14ac:dyDescent="0.2">
      <c r="B41" s="19"/>
    </row>
    <row r="42" spans="1:5" x14ac:dyDescent="0.2">
      <c r="B42" s="19"/>
    </row>
  </sheetData>
  <mergeCells count="3">
    <mergeCell ref="D4:E5"/>
    <mergeCell ref="D6:E6"/>
    <mergeCell ref="D17:E18"/>
  </mergeCells>
  <hyperlinks>
    <hyperlink ref="B29" r:id="rId1"/>
  </hyperlinks>
  <pageMargins left="0.7" right="0.7" top="0.75" bottom="0.75" header="0.3" footer="0.3"/>
  <pageSetup orientation="portrait" horizontalDpi="1200" verticalDpi="1200" r:id="rId2"/>
  <drawing r:id="rId3"/>
  <legacyDrawing r:id="rId4"/>
  <oleObjects>
    <mc:AlternateContent xmlns:mc="http://schemas.openxmlformats.org/markup-compatibility/2006">
      <mc:Choice Requires="x14">
        <oleObject progId="Equation.3" shapeId="2049" r:id="rId5">
          <objectPr defaultSize="0" autoPict="0" r:id="rId6">
            <anchor moveWithCells="1" sizeWithCells="1">
              <from>
                <xdr:col>0</xdr:col>
                <xdr:colOff>152400</xdr:colOff>
                <xdr:row>12</xdr:row>
                <xdr:rowOff>0</xdr:rowOff>
              </from>
              <to>
                <xdr:col>1</xdr:col>
                <xdr:colOff>0</xdr:colOff>
                <xdr:row>15</xdr:row>
                <xdr:rowOff>19050</xdr:rowOff>
              </to>
            </anchor>
          </objectPr>
        </oleObject>
      </mc:Choice>
      <mc:Fallback>
        <oleObject progId="Equation.3" shapeId="2049" r:id="rId5"/>
      </mc:Fallback>
    </mc:AlternateContent>
    <mc:AlternateContent xmlns:mc="http://schemas.openxmlformats.org/markup-compatibility/2006">
      <mc:Choice Requires="x14">
        <oleObject progId="Equation.3" shapeId="2050" r:id="rId7">
          <objectPr defaultSize="0" autoPict="0" r:id="rId8">
            <anchor moveWithCells="1" sizeWithCells="1">
              <from>
                <xdr:col>0</xdr:col>
                <xdr:colOff>447675</xdr:colOff>
                <xdr:row>23</xdr:row>
                <xdr:rowOff>38100</xdr:rowOff>
              </from>
              <to>
                <xdr:col>1</xdr:col>
                <xdr:colOff>0</xdr:colOff>
                <xdr:row>25</xdr:row>
                <xdr:rowOff>152400</xdr:rowOff>
              </to>
            </anchor>
          </objectPr>
        </oleObject>
      </mc:Choice>
      <mc:Fallback>
        <oleObject progId="Equation.3" shapeId="2050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Dollars</vt:lpstr>
      <vt:lpstr>SCR</vt:lpstr>
      <vt:lpstr>SCR!Print_Area</vt:lpstr>
    </vt:vector>
  </TitlesOfParts>
  <Company>Landau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eottersburg</dc:creator>
  <cp:lastModifiedBy>Ralph Munoz</cp:lastModifiedBy>
  <cp:lastPrinted>2019-06-19T20:43:30Z</cp:lastPrinted>
  <dcterms:created xsi:type="dcterms:W3CDTF">2019-06-18T18:03:06Z</dcterms:created>
  <dcterms:modified xsi:type="dcterms:W3CDTF">2019-07-15T21:26:41Z</dcterms:modified>
</cp:coreProperties>
</file>